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ll\Desktop\"/>
    </mc:Choice>
  </mc:AlternateContent>
  <bookViews>
    <workbookView xWindow="0" yWindow="0" windowWidth="23040" windowHeight="9408"/>
  </bookViews>
  <sheets>
    <sheet name="Analysis" sheetId="4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10" i="2" l="1"/>
  <c r="K10" i="2"/>
  <c r="F10" i="2"/>
  <c r="C10" i="2"/>
  <c r="G9" i="2"/>
  <c r="G8" i="2"/>
  <c r="G7" i="2"/>
  <c r="G6" i="2"/>
  <c r="F9" i="2"/>
  <c r="F8" i="2"/>
  <c r="F7" i="2"/>
  <c r="F6" i="2"/>
</calcChain>
</file>

<file path=xl/sharedStrings.xml><?xml version="1.0" encoding="utf-8"?>
<sst xmlns="http://schemas.openxmlformats.org/spreadsheetml/2006/main" count="146" uniqueCount="107">
  <si>
    <t>RAWLS and DAQ</t>
  </si>
  <si>
    <t>Item</t>
  </si>
  <si>
    <t>UOM</t>
  </si>
  <si>
    <t>Value</t>
  </si>
  <si>
    <t>A</t>
  </si>
  <si>
    <t>B</t>
  </si>
  <si>
    <t>C</t>
  </si>
  <si>
    <t>D</t>
  </si>
  <si>
    <t>E</t>
  </si>
  <si>
    <t>F</t>
  </si>
  <si>
    <t>https://en.wikipedia.org/wiki/Agricultural_land</t>
  </si>
  <si>
    <t>MSK</t>
  </si>
  <si>
    <t>world arable plus pasture land</t>
  </si>
  <si>
    <t>world arable (crop) land</t>
  </si>
  <si>
    <t xml:space="preserve">world pasture land </t>
  </si>
  <si>
    <t>definition</t>
  </si>
  <si>
    <t>parts per million</t>
  </si>
  <si>
    <t>million square kilometers</t>
  </si>
  <si>
    <t>million acres in one MSK</t>
  </si>
  <si>
    <t>MA</t>
  </si>
  <si>
    <t>tonne</t>
  </si>
  <si>
    <t>https://www.nrcs.usda.gov/Internet/FSE_DOCUMENTS/nrcs143_013137.pdf</t>
  </si>
  <si>
    <t>ratio soil carbon tons to percentage organic content</t>
  </si>
  <si>
    <t>Calculation  /  Definition  /  Source</t>
  </si>
  <si>
    <t>million acres</t>
  </si>
  <si>
    <t>C19  x  C21</t>
  </si>
  <si>
    <t>weight of carbon to be drawn down per acre</t>
  </si>
  <si>
    <t>1000   x  C15  /  C22</t>
  </si>
  <si>
    <t>Layer</t>
  </si>
  <si>
    <t>Thickness: inches</t>
  </si>
  <si>
    <t>Bulk Soil Density:   metric tonnes per cubic meter</t>
  </si>
  <si>
    <t>SOIL CARBON PROFILE</t>
  </si>
  <si>
    <t>Pct Soil Organic Carbon</t>
  </si>
  <si>
    <t>Cum Depth: inches</t>
  </si>
  <si>
    <t>Carbon Content:  metric tonnes organic carbon per 100 square meters</t>
  </si>
  <si>
    <t>Carbon Content:  tons organic carbon per acre</t>
  </si>
  <si>
    <t>Cum Carbo Content:  tons organic carbon per acre</t>
  </si>
  <si>
    <t>Thickness:  meter</t>
  </si>
  <si>
    <t>ton</t>
  </si>
  <si>
    <t>PPM</t>
  </si>
  <si>
    <t>12  +  16  +  16</t>
  </si>
  <si>
    <t>16  +  16</t>
  </si>
  <si>
    <t>14  +  14</t>
  </si>
  <si>
    <t>atomic weight of single CO2 molecule</t>
  </si>
  <si>
    <t>density of O2 in atmosphere (air) by count of molecules</t>
  </si>
  <si>
    <t>atomic weight of single O2 molecule</t>
  </si>
  <si>
    <t>density of N2 in atmosphere (air) by count of molecules</t>
  </si>
  <si>
    <t>atomic weight of single N2 molecule</t>
  </si>
  <si>
    <t xml:space="preserve">atomic weight of CO2 + N2 + O2 in million air molecules </t>
  </si>
  <si>
    <t>square meters in one acre</t>
  </si>
  <si>
    <t>Carbon Density</t>
  </si>
  <si>
    <t>Soil tons for layer per acre</t>
  </si>
  <si>
    <t>rev</t>
  </si>
  <si>
    <t>surface area of earth</t>
  </si>
  <si>
    <t>land area of earth</t>
  </si>
  <si>
    <t>world farm land, arable plus pasture</t>
  </si>
  <si>
    <t>farm area of earth</t>
  </si>
  <si>
    <t>land area of earth as percent of total earth</t>
  </si>
  <si>
    <t>farm area of earth as percent of total earth</t>
  </si>
  <si>
    <t>LAND</t>
  </si>
  <si>
    <t>CO2 IN ATMOSPHERE</t>
  </si>
  <si>
    <t>CO2 concentration in atmosphere by molecular count:  current</t>
  </si>
  <si>
    <t>CO2 concentration in atmosphere by molecular count:  target</t>
  </si>
  <si>
    <t>CO2 concentration in atmosphere by molecular count:  draw down</t>
  </si>
  <si>
    <t>atomic weight of N2 in million air molecules</t>
  </si>
  <si>
    <t>atomic weight of O2 in million air molecules</t>
  </si>
  <si>
    <t>atomic weight of CO2 in million air moleculres</t>
  </si>
  <si>
    <t>ratio CO2 by weight to CO2 by molecular count</t>
  </si>
  <si>
    <t>12 / ( 12 + 16 + 16 )</t>
  </si>
  <si>
    <t>CO2 draw down by molecular weight</t>
  </si>
  <si>
    <t>carbon draw down by molecular weight</t>
  </si>
  <si>
    <t>pounds</t>
  </si>
  <si>
    <t>air pressure at earth surface In pounds per square inch</t>
  </si>
  <si>
    <t>sq inch</t>
  </si>
  <si>
    <t>weight of air at earth surface in tons per acre</t>
  </si>
  <si>
    <t>92 x 0.27</t>
  </si>
  <si>
    <t>ratio weight of carbon atom to weight of CO2 moleculre</t>
  </si>
  <si>
    <t>weight of atmospheric carbon per acre over total surface of earth</t>
  </si>
  <si>
    <t>AIR / CO2 / CARBON AT SURFACE OF EARTH</t>
  </si>
  <si>
    <t>14.7 X 6,272,640 / 2000</t>
  </si>
  <si>
    <t>farm area of earth as percent of total land area</t>
  </si>
  <si>
    <t>GT</t>
  </si>
  <si>
    <t>CO2 IN EARTH STORES</t>
  </si>
  <si>
    <t>total carbon in atmosphere in billion metric tons</t>
  </si>
  <si>
    <t>weight of soil carbon per acre over land area</t>
  </si>
  <si>
    <t>https://www.esrl.noaa.gov/gmd/education/info_activities/pdfs/TBI_co2_and_the_carbon_cycle.pdf</t>
  </si>
  <si>
    <t>1500 x 1100 / 36793</t>
  </si>
  <si>
    <t>766 x 1100 / 126046</t>
  </si>
  <si>
    <t>square inches In acre</t>
  </si>
  <si>
    <t>total weight of earth's atmosphere</t>
  </si>
  <si>
    <t>total earth surface area in millions of acres</t>
  </si>
  <si>
    <t>total carbon in soils in billion metric tons</t>
  </si>
  <si>
    <t>total weight of O2 in atmosphere</t>
  </si>
  <si>
    <t>total weight of  N2 in atmosphere</t>
  </si>
  <si>
    <t>total weight of  CO2 in atmosphere</t>
  </si>
  <si>
    <t>total weight of carbon in atmosphere</t>
  </si>
  <si>
    <t>126046 x 46105 / 1000</t>
  </si>
  <si>
    <t>5811199 x 0.78</t>
  </si>
  <si>
    <t>5811199 x 0.21</t>
  </si>
  <si>
    <t>2383 x 0.27</t>
  </si>
  <si>
    <t>percent of atmospheric carbon to draw down</t>
  </si>
  <si>
    <t>16.1 x ( 60 / 410 )</t>
  </si>
  <si>
    <t>5811199 x 0.000410</t>
  </si>
  <si>
    <t>total weight of carbon in atmosphere to draw down</t>
  </si>
  <si>
    <t>650 x 0.15</t>
  </si>
  <si>
    <t>weight of carbon to draw down per acre of farm land</t>
  </si>
  <si>
    <t xml:space="preserve">1000 x 95 / 11762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</si>
</sst>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00"/>
    <numFmt numFmtId="167" formatCode="_(* #,##0.0_);_(* \(#,##0.0\);_(* &quot;-&quot;??_);_(@_)"/>
    <numFmt numFmtId="168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65" fontId="0" fillId="0" borderId="0" xfId="1" applyNumberFormat="1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/>
    <xf numFmtId="2" fontId="0" fillId="0" borderId="0" xfId="0" applyNumberFormat="1"/>
    <xf numFmtId="14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 applyAlignment="1">
      <alignment horizontal="center"/>
    </xf>
    <xf numFmtId="1" fontId="0" fillId="0" borderId="0" xfId="0" applyNumberFormat="1"/>
    <xf numFmtId="10" fontId="0" fillId="0" borderId="0" xfId="3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Alignment="1">
      <alignment horizontal="center"/>
    </xf>
    <xf numFmtId="167" fontId="0" fillId="0" borderId="0" xfId="1" applyNumberFormat="1" applyFont="1" applyAlignment="1">
      <alignment horizontal="center"/>
    </xf>
    <xf numFmtId="43" fontId="2" fillId="0" borderId="0" xfId="1" applyFont="1" applyAlignment="1">
      <alignment horizontal="center"/>
    </xf>
    <xf numFmtId="168" fontId="0" fillId="0" borderId="0" xfId="3" applyNumberFormat="1" applyFont="1" applyAlignment="1">
      <alignment horizontal="center"/>
    </xf>
    <xf numFmtId="43" fontId="0" fillId="0" borderId="0" xfId="1" applyNumberFormat="1" applyFont="1" applyAlignment="1">
      <alignment horizontal="center"/>
    </xf>
    <xf numFmtId="9" fontId="0" fillId="0" borderId="0" xfId="0" applyNumberFormat="1" applyAlignment="1">
      <alignment horizontal="left"/>
    </xf>
    <xf numFmtId="168" fontId="0" fillId="0" borderId="0" xfId="3" applyNumberFormat="1" applyFont="1" applyAlignment="1">
      <alignment horizontal="right"/>
    </xf>
    <xf numFmtId="0" fontId="0" fillId="0" borderId="0" xfId="0" applyFont="1"/>
    <xf numFmtId="0" fontId="2" fillId="0" borderId="0" xfId="0" applyFont="1"/>
    <xf numFmtId="167" fontId="1" fillId="0" borderId="0" xfId="1" applyNumberFormat="1" applyFont="1" applyAlignment="1">
      <alignment horizontal="center"/>
    </xf>
    <xf numFmtId="165" fontId="0" fillId="0" borderId="0" xfId="1" applyNumberFormat="1" applyFont="1"/>
    <xf numFmtId="168" fontId="1" fillId="0" borderId="0" xfId="3" applyNumberFormat="1" applyFont="1" applyAlignment="1">
      <alignment horizontal="right"/>
    </xf>
    <xf numFmtId="43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8" fontId="2" fillId="0" borderId="0" xfId="3" applyNumberFormat="1" applyFont="1" applyAlignment="1">
      <alignment horizontal="right"/>
    </xf>
    <xf numFmtId="167" fontId="1" fillId="0" borderId="0" xfId="1" applyNumberFormat="1" applyFont="1" applyAlignment="1">
      <alignment horizontal="right"/>
    </xf>
    <xf numFmtId="165" fontId="1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center"/>
    </xf>
    <xf numFmtId="43" fontId="0" fillId="0" borderId="0" xfId="1" applyFont="1" applyAlignment="1">
      <alignment horizontal="left"/>
    </xf>
    <xf numFmtId="43" fontId="2" fillId="0" borderId="0" xfId="0" applyNumberFormat="1" applyFont="1"/>
    <xf numFmtId="0" fontId="4" fillId="0" borderId="0" xfId="2" applyAlignment="1">
      <alignment horizontal="left"/>
    </xf>
    <xf numFmtId="43" fontId="0" fillId="0" borderId="0" xfId="0" applyNumberFormat="1" applyFont="1" applyAlignment="1">
      <alignment horizontal="center"/>
    </xf>
    <xf numFmtId="9" fontId="1" fillId="0" borderId="0" xfId="3" applyFont="1" applyAlignment="1">
      <alignment horizontal="left" indent="7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Sheet2!$M$6:$M$10</c:f>
              <c:numCache>
                <c:formatCode>0.0</c:formatCode>
                <c:ptCount val="5"/>
                <c:pt idx="0" formatCode="0.000">
                  <c:v>0</c:v>
                </c:pt>
                <c:pt idx="1">
                  <c:v>0.39369999999999999</c:v>
                </c:pt>
                <c:pt idx="2">
                  <c:v>11.811</c:v>
                </c:pt>
                <c:pt idx="3">
                  <c:v>18.110199999999999</c:v>
                </c:pt>
                <c:pt idx="4">
                  <c:v>46.850299999999997</c:v>
                </c:pt>
              </c:numCache>
            </c:numRef>
          </c:xVal>
          <c:yVal>
            <c:numRef>
              <c:f>Sheet2!$N$6:$N$10</c:f>
              <c:numCache>
                <c:formatCode>0.000</c:formatCode>
                <c:ptCount val="5"/>
                <c:pt idx="0">
                  <c:v>0</c:v>
                </c:pt>
                <c:pt idx="1">
                  <c:v>1.6080000000000001</c:v>
                </c:pt>
                <c:pt idx="2" formatCode="General">
                  <c:v>16.541999999999998</c:v>
                </c:pt>
                <c:pt idx="3" formatCode="General">
                  <c:v>19.081999999999997</c:v>
                </c:pt>
                <c:pt idx="4" formatCode="General">
                  <c:v>26.148999999999997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5891360"/>
        <c:axId val="105908536"/>
      </c:scatterChart>
      <c:valAx>
        <c:axId val="10589136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908536"/>
        <c:crosses val="autoZero"/>
        <c:crossBetween val="midCat"/>
      </c:valAx>
      <c:valAx>
        <c:axId val="1059085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891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121920</xdr:colOff>
      <xdr:row>4</xdr:row>
      <xdr:rowOff>407670</xdr:rowOff>
    </xdr:from>
    <xdr:to>
      <xdr:col>21</xdr:col>
      <xdr:colOff>426720</xdr:colOff>
      <xdr:row>12</xdr:row>
      <xdr:rowOff>26670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n.wikipedia.org/wiki/Agricultural_lan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E19" sqref="E19"/>
    </sheetView>
  </sheetViews>
  <sheetFormatPr defaultRowHeight="14.4" x14ac:dyDescent="0.3"/>
  <cols>
    <col min="1" max="1" width="60.109375" style="22" customWidth="1"/>
    <col min="2" max="2" width="8.88671875" style="1"/>
    <col min="3" max="3" width="14.5546875" style="23" bestFit="1" customWidth="1"/>
    <col min="4" max="4" width="3.21875" customWidth="1"/>
    <col min="5" max="5" width="66.5546875" style="22" customWidth="1"/>
    <col min="8" max="8" width="11.6640625" customWidth="1"/>
  </cols>
  <sheetData>
    <row r="1" spans="1:9" ht="15.6" x14ac:dyDescent="0.3">
      <c r="A1" s="21" t="s">
        <v>0</v>
      </c>
    </row>
    <row r="2" spans="1:9" x14ac:dyDescent="0.3">
      <c r="A2" s="12">
        <v>44163</v>
      </c>
      <c r="B2" s="1" t="s">
        <v>52</v>
      </c>
    </row>
    <row r="4" spans="1:9" s="3" customFormat="1" x14ac:dyDescent="0.3">
      <c r="A4" s="3" t="s">
        <v>1</v>
      </c>
      <c r="B4" s="3" t="s">
        <v>2</v>
      </c>
      <c r="C4" s="25" t="s">
        <v>3</v>
      </c>
      <c r="E4" s="7" t="s">
        <v>23</v>
      </c>
    </row>
    <row r="5" spans="1:9" s="3" customFormat="1" x14ac:dyDescent="0.3">
      <c r="A5" s="3" t="s">
        <v>4</v>
      </c>
      <c r="B5" s="3" t="s">
        <v>5</v>
      </c>
      <c r="C5" s="25" t="s">
        <v>6</v>
      </c>
      <c r="D5" s="3" t="s">
        <v>7</v>
      </c>
      <c r="E5" s="7" t="s">
        <v>8</v>
      </c>
      <c r="F5" s="3" t="s">
        <v>9</v>
      </c>
    </row>
    <row r="6" spans="1:9" s="3" customFormat="1" x14ac:dyDescent="0.3">
      <c r="A6" s="7" t="s">
        <v>59</v>
      </c>
      <c r="C6" s="25"/>
      <c r="E6" s="7"/>
    </row>
    <row r="7" spans="1:9" s="3" customFormat="1" x14ac:dyDescent="0.3">
      <c r="A7" s="10" t="s">
        <v>15</v>
      </c>
      <c r="B7" s="1" t="s">
        <v>11</v>
      </c>
      <c r="C7" s="23"/>
      <c r="D7"/>
      <c r="E7" s="22" t="s">
        <v>17</v>
      </c>
    </row>
    <row r="8" spans="1:9" x14ac:dyDescent="0.3">
      <c r="A8" s="22" t="s">
        <v>53</v>
      </c>
      <c r="B8" s="1" t="s">
        <v>11</v>
      </c>
      <c r="C8" s="24">
        <v>510.1</v>
      </c>
    </row>
    <row r="9" spans="1:9" s="30" customFormat="1" x14ac:dyDescent="0.3">
      <c r="A9" s="8" t="s">
        <v>54</v>
      </c>
      <c r="B9" s="6" t="s">
        <v>11</v>
      </c>
      <c r="C9" s="32">
        <v>148.9</v>
      </c>
      <c r="D9" s="6"/>
      <c r="E9" s="8"/>
      <c r="F9" s="6"/>
      <c r="G9" s="6"/>
      <c r="H9" s="6"/>
      <c r="I9" s="6"/>
    </row>
    <row r="10" spans="1:9" x14ac:dyDescent="0.3">
      <c r="A10" s="22" t="s">
        <v>13</v>
      </c>
      <c r="B10" s="1" t="s">
        <v>11</v>
      </c>
      <c r="C10" s="24">
        <v>14</v>
      </c>
      <c r="E10" s="22" t="s">
        <v>10</v>
      </c>
    </row>
    <row r="11" spans="1:9" x14ac:dyDescent="0.3">
      <c r="A11" s="22" t="s">
        <v>14</v>
      </c>
      <c r="B11" s="1" t="s">
        <v>11</v>
      </c>
      <c r="C11" s="24">
        <v>33.6</v>
      </c>
      <c r="E11" s="43" t="s">
        <v>10</v>
      </c>
      <c r="I11" s="5"/>
    </row>
    <row r="12" spans="1:9" x14ac:dyDescent="0.3">
      <c r="A12" s="22" t="s">
        <v>55</v>
      </c>
      <c r="B12" s="1" t="s">
        <v>11</v>
      </c>
      <c r="C12" s="24">
        <v>47.6</v>
      </c>
    </row>
    <row r="13" spans="1:9" x14ac:dyDescent="0.3">
      <c r="A13" s="11" t="s">
        <v>15</v>
      </c>
      <c r="B13" s="1" t="s">
        <v>19</v>
      </c>
      <c r="C13" s="9">
        <v>247.1</v>
      </c>
      <c r="E13" s="22" t="s">
        <v>24</v>
      </c>
    </row>
    <row r="14" spans="1:9" x14ac:dyDescent="0.3">
      <c r="A14" s="22" t="s">
        <v>53</v>
      </c>
      <c r="B14" s="1" t="s">
        <v>19</v>
      </c>
      <c r="C14" s="33">
        <v>126045.71</v>
      </c>
    </row>
    <row r="15" spans="1:9" x14ac:dyDescent="0.3">
      <c r="A15" s="8" t="s">
        <v>54</v>
      </c>
      <c r="B15" s="1" t="s">
        <v>19</v>
      </c>
      <c r="C15" s="33">
        <v>36793.19</v>
      </c>
    </row>
    <row r="16" spans="1:9" s="30" customFormat="1" x14ac:dyDescent="0.3">
      <c r="A16" s="8" t="s">
        <v>56</v>
      </c>
      <c r="B16" s="6" t="s">
        <v>19</v>
      </c>
      <c r="C16" s="33">
        <v>11761.960000000001</v>
      </c>
      <c r="D16" s="6"/>
      <c r="E16" s="8"/>
      <c r="F16" s="6"/>
      <c r="G16" s="6"/>
      <c r="H16" s="6"/>
      <c r="I16" s="6"/>
    </row>
    <row r="17" spans="1:9" x14ac:dyDescent="0.3">
      <c r="A17" s="8" t="s">
        <v>57</v>
      </c>
      <c r="C17" s="29">
        <v>0.29190354832385806</v>
      </c>
    </row>
    <row r="18" spans="1:9" s="3" customFormat="1" x14ac:dyDescent="0.3">
      <c r="A18" s="8" t="s">
        <v>58</v>
      </c>
      <c r="B18" s="1"/>
      <c r="C18" s="29">
        <v>9.3315036267398552E-2</v>
      </c>
      <c r="D18"/>
      <c r="E18" s="22"/>
      <c r="F18"/>
      <c r="G18"/>
      <c r="H18"/>
      <c r="I18"/>
    </row>
    <row r="19" spans="1:9" s="6" customFormat="1" x14ac:dyDescent="0.3">
      <c r="A19" s="8" t="s">
        <v>80</v>
      </c>
      <c r="C19" s="29">
        <v>0.31967763599731364</v>
      </c>
      <c r="E19" s="8"/>
    </row>
    <row r="20" spans="1:9" s="6" customFormat="1" x14ac:dyDescent="0.3">
      <c r="A20" s="8"/>
      <c r="C20" s="34"/>
      <c r="E20" s="8"/>
    </row>
    <row r="21" spans="1:9" s="3" customFormat="1" x14ac:dyDescent="0.3">
      <c r="A21" s="7" t="s">
        <v>60</v>
      </c>
      <c r="C21" s="25"/>
      <c r="E21" s="7"/>
    </row>
    <row r="22" spans="1:9" s="6" customFormat="1" x14ac:dyDescent="0.3">
      <c r="A22" s="10" t="s">
        <v>15</v>
      </c>
      <c r="B22" s="6" t="s">
        <v>39</v>
      </c>
      <c r="C22" s="23"/>
      <c r="E22" s="8" t="s">
        <v>16</v>
      </c>
    </row>
    <row r="23" spans="1:9" x14ac:dyDescent="0.3">
      <c r="A23" s="22" t="s">
        <v>61</v>
      </c>
      <c r="B23" s="6" t="s">
        <v>39</v>
      </c>
      <c r="C23" s="9">
        <v>410</v>
      </c>
    </row>
    <row r="24" spans="1:9" x14ac:dyDescent="0.3">
      <c r="A24" s="22" t="s">
        <v>62</v>
      </c>
      <c r="B24" s="6" t="s">
        <v>39</v>
      </c>
      <c r="C24" s="9">
        <v>350</v>
      </c>
    </row>
    <row r="25" spans="1:9" x14ac:dyDescent="0.3">
      <c r="A25" s="22" t="s">
        <v>63</v>
      </c>
      <c r="B25" s="6" t="s">
        <v>39</v>
      </c>
      <c r="C25" s="9">
        <v>60</v>
      </c>
    </row>
    <row r="26" spans="1:9" x14ac:dyDescent="0.3">
      <c r="A26" t="s">
        <v>43</v>
      </c>
      <c r="C26" s="11">
        <v>44</v>
      </c>
      <c r="E26" s="22" t="s">
        <v>40</v>
      </c>
    </row>
    <row r="27" spans="1:9" x14ac:dyDescent="0.3">
      <c r="A27" t="s">
        <v>66</v>
      </c>
      <c r="C27" s="9">
        <v>18040</v>
      </c>
    </row>
    <row r="28" spans="1:9" x14ac:dyDescent="0.3">
      <c r="A28" t="s">
        <v>46</v>
      </c>
      <c r="B28" s="1" t="s">
        <v>39</v>
      </c>
      <c r="C28" s="9">
        <v>780000</v>
      </c>
      <c r="E28" s="28">
        <v>0.78</v>
      </c>
    </row>
    <row r="29" spans="1:9" x14ac:dyDescent="0.3">
      <c r="A29" t="s">
        <v>47</v>
      </c>
      <c r="C29" s="11">
        <v>28</v>
      </c>
      <c r="E29" s="22" t="s">
        <v>42</v>
      </c>
    </row>
    <row r="30" spans="1:9" x14ac:dyDescent="0.3">
      <c r="A30" t="s">
        <v>64</v>
      </c>
      <c r="C30" s="9">
        <v>21840000</v>
      </c>
    </row>
    <row r="31" spans="1:9" x14ac:dyDescent="0.3">
      <c r="A31" t="s">
        <v>44</v>
      </c>
      <c r="B31" s="1" t="s">
        <v>39</v>
      </c>
      <c r="C31" s="9">
        <v>210000</v>
      </c>
      <c r="E31" s="28">
        <v>0.21</v>
      </c>
    </row>
    <row r="32" spans="1:9" x14ac:dyDescent="0.3">
      <c r="A32" t="s">
        <v>45</v>
      </c>
      <c r="C32" s="11">
        <v>32</v>
      </c>
      <c r="E32" s="22" t="s">
        <v>41</v>
      </c>
    </row>
    <row r="33" spans="1:8" x14ac:dyDescent="0.3">
      <c r="A33" t="s">
        <v>65</v>
      </c>
      <c r="C33" s="9">
        <v>6720000</v>
      </c>
    </row>
    <row r="34" spans="1:8" x14ac:dyDescent="0.3">
      <c r="A34" t="s">
        <v>48</v>
      </c>
      <c r="C34" s="18">
        <v>28578040</v>
      </c>
    </row>
    <row r="35" spans="1:8" s="31" customFormat="1" x14ac:dyDescent="0.3">
      <c r="A35" s="31" t="s">
        <v>67</v>
      </c>
      <c r="B35" s="3"/>
      <c r="C35" s="35">
        <v>1.5396437264417016</v>
      </c>
      <c r="E35" s="7"/>
    </row>
    <row r="36" spans="1:8" x14ac:dyDescent="0.3">
      <c r="A36" t="s">
        <v>69</v>
      </c>
      <c r="B36" s="1" t="s">
        <v>39</v>
      </c>
      <c r="C36" s="9">
        <v>92.378623586502087</v>
      </c>
    </row>
    <row r="37" spans="1:8" x14ac:dyDescent="0.3">
      <c r="A37" s="22" t="s">
        <v>76</v>
      </c>
      <c r="C37" s="27">
        <v>0.27272727272727271</v>
      </c>
      <c r="E37" s="22" t="s">
        <v>68</v>
      </c>
    </row>
    <row r="38" spans="1:8" s="31" customFormat="1" x14ac:dyDescent="0.3">
      <c r="A38" s="7" t="s">
        <v>70</v>
      </c>
      <c r="B38" s="3" t="s">
        <v>39</v>
      </c>
      <c r="C38" s="36">
        <v>25.19417006904602</v>
      </c>
      <c r="E38" s="7" t="s">
        <v>75</v>
      </c>
      <c r="G38" s="42"/>
    </row>
    <row r="39" spans="1:8" x14ac:dyDescent="0.3">
      <c r="C39" s="9"/>
    </row>
    <row r="40" spans="1:8" s="3" customFormat="1" x14ac:dyDescent="0.3">
      <c r="A40" s="7" t="s">
        <v>78</v>
      </c>
      <c r="C40" s="37"/>
      <c r="E40" s="7"/>
    </row>
    <row r="41" spans="1:8" s="6" customFormat="1" x14ac:dyDescent="0.3">
      <c r="A41" s="8" t="s">
        <v>72</v>
      </c>
      <c r="B41" s="6" t="s">
        <v>71</v>
      </c>
      <c r="C41" s="38">
        <v>14.7</v>
      </c>
      <c r="E41" s="8"/>
    </row>
    <row r="42" spans="1:8" s="6" customFormat="1" x14ac:dyDescent="0.3">
      <c r="A42" s="10" t="s">
        <v>15</v>
      </c>
      <c r="B42" s="6" t="s">
        <v>73</v>
      </c>
      <c r="C42" s="9">
        <v>6272640</v>
      </c>
      <c r="E42" s="8" t="s">
        <v>88</v>
      </c>
    </row>
    <row r="43" spans="1:8" s="6" customFormat="1" x14ac:dyDescent="0.3">
      <c r="A43" s="8" t="s">
        <v>74</v>
      </c>
      <c r="B43" s="6" t="s">
        <v>38</v>
      </c>
      <c r="C43" s="39">
        <v>46103.904000000002</v>
      </c>
      <c r="E43" s="22" t="s">
        <v>79</v>
      </c>
    </row>
    <row r="44" spans="1:8" s="6" customFormat="1" x14ac:dyDescent="0.3">
      <c r="A44" s="8" t="s">
        <v>90</v>
      </c>
      <c r="B44" s="6" t="s">
        <v>19</v>
      </c>
      <c r="C44" s="39">
        <v>126045.71</v>
      </c>
      <c r="E44" s="22"/>
    </row>
    <row r="45" spans="1:8" s="6" customFormat="1" x14ac:dyDescent="0.3">
      <c r="A45" s="8" t="s">
        <v>89</v>
      </c>
      <c r="B45" s="6" t="s">
        <v>81</v>
      </c>
      <c r="C45" s="39">
        <v>5811199.3134518405</v>
      </c>
      <c r="E45" s="22" t="s">
        <v>96</v>
      </c>
      <c r="H45" s="39"/>
    </row>
    <row r="46" spans="1:8" s="6" customFormat="1" x14ac:dyDescent="0.3">
      <c r="A46" s="8" t="s">
        <v>93</v>
      </c>
      <c r="B46" s="6" t="s">
        <v>81</v>
      </c>
      <c r="C46" s="39">
        <v>4532735.4644924356</v>
      </c>
      <c r="E46" s="22" t="s">
        <v>97</v>
      </c>
      <c r="H46" s="39"/>
    </row>
    <row r="47" spans="1:8" s="6" customFormat="1" x14ac:dyDescent="0.3">
      <c r="A47" s="8" t="s">
        <v>92</v>
      </c>
      <c r="B47" s="6" t="s">
        <v>81</v>
      </c>
      <c r="C47" s="39">
        <v>1220351.8558248866</v>
      </c>
      <c r="E47" s="22" t="s">
        <v>98</v>
      </c>
      <c r="H47" s="39"/>
    </row>
    <row r="48" spans="1:8" s="6" customFormat="1" x14ac:dyDescent="0.3">
      <c r="A48" s="8" t="s">
        <v>94</v>
      </c>
      <c r="B48" s="6" t="s">
        <v>81</v>
      </c>
      <c r="C48" s="39">
        <v>2382.5917185152543</v>
      </c>
      <c r="E48" s="22" t="s">
        <v>102</v>
      </c>
      <c r="H48" s="44"/>
    </row>
    <row r="49" spans="1:8" s="6" customFormat="1" x14ac:dyDescent="0.3">
      <c r="A49" s="8" t="s">
        <v>95</v>
      </c>
      <c r="B49" s="6" t="s">
        <v>81</v>
      </c>
      <c r="C49" s="39">
        <v>649.79774141325117</v>
      </c>
      <c r="E49" s="22" t="s">
        <v>99</v>
      </c>
      <c r="H49" s="44"/>
    </row>
    <row r="50" spans="1:8" s="30" customFormat="1" x14ac:dyDescent="0.3">
      <c r="A50" s="8" t="s">
        <v>100</v>
      </c>
      <c r="B50" s="6"/>
      <c r="C50" s="45">
        <v>0.14634146341463414</v>
      </c>
      <c r="E50" s="8" t="s">
        <v>101</v>
      </c>
    </row>
    <row r="51" spans="1:8" s="6" customFormat="1" x14ac:dyDescent="0.3">
      <c r="A51" s="8" t="s">
        <v>103</v>
      </c>
      <c r="B51" s="6" t="s">
        <v>81</v>
      </c>
      <c r="C51" s="39">
        <v>95.092352401939195</v>
      </c>
      <c r="E51" s="22" t="s">
        <v>104</v>
      </c>
      <c r="H51" s="44"/>
    </row>
    <row r="52" spans="1:8" x14ac:dyDescent="0.3">
      <c r="A52" s="22" t="s">
        <v>105</v>
      </c>
      <c r="B52" s="1" t="s">
        <v>38</v>
      </c>
      <c r="C52" s="24">
        <v>8.084736931764704</v>
      </c>
      <c r="E52" s="22" t="s">
        <v>106</v>
      </c>
    </row>
    <row r="54" spans="1:8" s="31" customFormat="1" x14ac:dyDescent="0.3">
      <c r="A54" s="7" t="s">
        <v>82</v>
      </c>
      <c r="B54" s="3"/>
      <c r="C54" s="40"/>
      <c r="E54" s="22"/>
    </row>
    <row r="55" spans="1:8" x14ac:dyDescent="0.3">
      <c r="A55" t="s">
        <v>83</v>
      </c>
      <c r="B55" s="1" t="s">
        <v>81</v>
      </c>
      <c r="C55" s="9">
        <v>766</v>
      </c>
      <c r="E55" s="22" t="s">
        <v>85</v>
      </c>
    </row>
    <row r="56" spans="1:8" x14ac:dyDescent="0.3">
      <c r="A56" s="8" t="s">
        <v>77</v>
      </c>
      <c r="B56" s="1" t="s">
        <v>38</v>
      </c>
      <c r="C56" s="23">
        <v>6.6848764626737394</v>
      </c>
      <c r="E56" s="22" t="s">
        <v>87</v>
      </c>
    </row>
    <row r="57" spans="1:8" x14ac:dyDescent="0.3">
      <c r="A57" s="22" t="s">
        <v>91</v>
      </c>
      <c r="B57" s="1" t="s">
        <v>81</v>
      </c>
      <c r="C57" s="9">
        <v>1550</v>
      </c>
      <c r="E57" s="22" t="s">
        <v>85</v>
      </c>
    </row>
    <row r="58" spans="1:8" x14ac:dyDescent="0.3">
      <c r="A58" s="22" t="s">
        <v>84</v>
      </c>
      <c r="B58" s="1" t="s">
        <v>38</v>
      </c>
      <c r="C58" s="23">
        <v>46.34009717559146</v>
      </c>
      <c r="E58" s="22" t="s">
        <v>86</v>
      </c>
    </row>
    <row r="60" spans="1:8" x14ac:dyDescent="0.3">
      <c r="E60" s="41"/>
    </row>
    <row r="61" spans="1:8" x14ac:dyDescent="0.3">
      <c r="C61" s="24"/>
    </row>
    <row r="62" spans="1:8" x14ac:dyDescent="0.3">
      <c r="C62" s="24"/>
    </row>
    <row r="63" spans="1:8" x14ac:dyDescent="0.3">
      <c r="A63" s="11"/>
      <c r="C63" s="24"/>
    </row>
    <row r="64" spans="1:8" x14ac:dyDescent="0.3">
      <c r="A64" s="11"/>
      <c r="C64" s="26"/>
    </row>
    <row r="65" spans="1:5" x14ac:dyDescent="0.3">
      <c r="C65" s="9"/>
    </row>
    <row r="66" spans="1:5" x14ac:dyDescent="0.3">
      <c r="C66" s="9"/>
    </row>
    <row r="67" spans="1:5" x14ac:dyDescent="0.3">
      <c r="C67" s="9"/>
    </row>
    <row r="68" spans="1:5" x14ac:dyDescent="0.3">
      <c r="C68" s="24"/>
    </row>
    <row r="69" spans="1:5" x14ac:dyDescent="0.3">
      <c r="C69" s="9"/>
    </row>
    <row r="70" spans="1:5" x14ac:dyDescent="0.3">
      <c r="C70" s="27"/>
    </row>
    <row r="71" spans="1:5" x14ac:dyDescent="0.3">
      <c r="C71" s="9"/>
    </row>
    <row r="72" spans="1:5" x14ac:dyDescent="0.3">
      <c r="C72" s="9"/>
      <c r="E72" s="43"/>
    </row>
    <row r="77" spans="1:5" x14ac:dyDescent="0.3">
      <c r="A77" s="11"/>
    </row>
    <row r="81" spans="1:5" x14ac:dyDescent="0.3">
      <c r="A81" s="22" t="s">
        <v>15</v>
      </c>
      <c r="B81" s="1" t="s">
        <v>19</v>
      </c>
      <c r="E81" s="22" t="s">
        <v>24</v>
      </c>
    </row>
    <row r="82" spans="1:5" x14ac:dyDescent="0.3">
      <c r="A82" s="22" t="s">
        <v>18</v>
      </c>
      <c r="B82" s="1" t="s">
        <v>19</v>
      </c>
      <c r="C82" s="23">
        <v>247.1</v>
      </c>
    </row>
    <row r="83" spans="1:5" x14ac:dyDescent="0.3">
      <c r="A83" s="22" t="s">
        <v>12</v>
      </c>
      <c r="B83" s="1" t="s">
        <v>19</v>
      </c>
      <c r="C83" s="23">
        <v>3459.4</v>
      </c>
      <c r="E83" s="22" t="s">
        <v>25</v>
      </c>
    </row>
    <row r="84" spans="1:5" x14ac:dyDescent="0.3">
      <c r="A84" s="22" t="s">
        <v>26</v>
      </c>
      <c r="B84" s="1" t="s">
        <v>20</v>
      </c>
      <c r="C84" s="23">
        <v>0</v>
      </c>
      <c r="E84" s="22" t="s">
        <v>27</v>
      </c>
    </row>
    <row r="85" spans="1:5" x14ac:dyDescent="0.3">
      <c r="A85" s="22" t="s">
        <v>22</v>
      </c>
      <c r="B85" s="4">
        <v>20.135135135135137</v>
      </c>
      <c r="E85" s="22" t="s">
        <v>21</v>
      </c>
    </row>
  </sheetData>
  <hyperlinks>
    <hyperlink ref="E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J18" sqref="J18"/>
    </sheetView>
  </sheetViews>
  <sheetFormatPr defaultRowHeight="14.4" x14ac:dyDescent="0.3"/>
  <cols>
    <col min="1" max="1" width="5.5546875" customWidth="1"/>
    <col min="2" max="4" width="9.6640625" customWidth="1"/>
    <col min="5" max="7" width="10" customWidth="1"/>
    <col min="8" max="8" width="8.44140625" customWidth="1"/>
    <col min="9" max="9" width="7.77734375" customWidth="1"/>
    <col min="10" max="10" width="7.88671875" customWidth="1"/>
  </cols>
  <sheetData>
    <row r="1" spans="1:15" ht="15.6" x14ac:dyDescent="0.3">
      <c r="A1" s="2" t="s">
        <v>31</v>
      </c>
    </row>
    <row r="2" spans="1:15" x14ac:dyDescent="0.3">
      <c r="C2" s="16">
        <v>44161</v>
      </c>
      <c r="D2" s="1" t="s">
        <v>52</v>
      </c>
    </row>
    <row r="5" spans="1:15" s="13" customFormat="1" ht="145.19999999999999" customHeight="1" x14ac:dyDescent="0.3">
      <c r="A5" s="13" t="s">
        <v>28</v>
      </c>
      <c r="B5" s="13" t="s">
        <v>37</v>
      </c>
      <c r="C5" s="13" t="s">
        <v>29</v>
      </c>
      <c r="D5" s="13" t="s">
        <v>33</v>
      </c>
      <c r="E5" s="13" t="s">
        <v>30</v>
      </c>
      <c r="F5" s="13" t="s">
        <v>51</v>
      </c>
      <c r="G5" s="13" t="s">
        <v>50</v>
      </c>
      <c r="H5" s="13" t="s">
        <v>32</v>
      </c>
      <c r="I5" s="13" t="s">
        <v>34</v>
      </c>
      <c r="J5" s="13" t="s">
        <v>35</v>
      </c>
      <c r="K5" s="13" t="s">
        <v>36</v>
      </c>
    </row>
    <row r="6" spans="1:15" x14ac:dyDescent="0.3">
      <c r="A6">
        <v>1</v>
      </c>
      <c r="B6">
        <v>0.01</v>
      </c>
      <c r="C6" s="17">
        <v>0.39369999999999999</v>
      </c>
      <c r="D6" s="17">
        <v>0.39369999999999999</v>
      </c>
      <c r="E6">
        <v>1.56</v>
      </c>
      <c r="F6" s="19">
        <f>B6*E6*B$12</f>
        <v>63.13101600000001</v>
      </c>
      <c r="G6" s="20">
        <f>K6/F6</f>
        <v>2.5470839880036143E-2</v>
      </c>
      <c r="H6" s="15">
        <v>2.31</v>
      </c>
      <c r="I6" s="14">
        <v>3.5999999999999997E-2</v>
      </c>
      <c r="J6" s="14">
        <v>1.6080000000000001</v>
      </c>
      <c r="K6" s="14">
        <v>1.6080000000000001</v>
      </c>
      <c r="L6" s="14"/>
      <c r="M6" s="14">
        <v>0</v>
      </c>
      <c r="N6" s="14">
        <v>0</v>
      </c>
      <c r="O6" s="14"/>
    </row>
    <row r="7" spans="1:15" x14ac:dyDescent="0.3">
      <c r="A7">
        <v>2</v>
      </c>
      <c r="B7">
        <v>0.28999999999999998</v>
      </c>
      <c r="C7" s="17">
        <v>11.417299999999999</v>
      </c>
      <c r="D7" s="17">
        <v>11.811</v>
      </c>
      <c r="E7">
        <v>1.56</v>
      </c>
      <c r="F7" s="19">
        <f t="shared" ref="F7:F9" si="0">B7*E7*B$12</f>
        <v>1830.7994639999999</v>
      </c>
      <c r="G7" s="20">
        <f t="shared" ref="G7:G10" si="1">K7/F7</f>
        <v>9.035397008396763E-3</v>
      </c>
      <c r="H7" s="15">
        <v>0.74</v>
      </c>
      <c r="I7" s="14">
        <v>0.33500000000000002</v>
      </c>
      <c r="J7" s="14">
        <v>14.933999999999999</v>
      </c>
      <c r="K7" s="14">
        <v>16.541999999999998</v>
      </c>
      <c r="L7" s="14"/>
      <c r="M7" s="17">
        <v>0.39369999999999999</v>
      </c>
      <c r="N7" s="14">
        <v>1.6080000000000001</v>
      </c>
      <c r="O7" s="14"/>
    </row>
    <row r="8" spans="1:15" x14ac:dyDescent="0.3">
      <c r="A8">
        <v>3</v>
      </c>
      <c r="B8">
        <v>0.16</v>
      </c>
      <c r="C8" s="17">
        <v>6.2991999999999999</v>
      </c>
      <c r="D8" s="17">
        <v>18.110199999999999</v>
      </c>
      <c r="E8">
        <v>1.44</v>
      </c>
      <c r="F8" s="19">
        <f t="shared" si="0"/>
        <v>932.39654399999995</v>
      </c>
      <c r="G8" s="20">
        <f t="shared" si="1"/>
        <v>2.0465541322298164E-2</v>
      </c>
      <c r="H8" s="15">
        <v>0.25</v>
      </c>
      <c r="I8" s="14">
        <v>5.8000000000000003E-2</v>
      </c>
      <c r="J8" s="14">
        <v>2.54</v>
      </c>
      <c r="K8" s="14">
        <v>19.081999999999997</v>
      </c>
      <c r="L8" s="14"/>
      <c r="M8" s="17">
        <v>11.811</v>
      </c>
      <c r="N8">
        <v>16.541999999999998</v>
      </c>
      <c r="O8" s="14"/>
    </row>
    <row r="9" spans="1:15" x14ac:dyDescent="0.3">
      <c r="A9">
        <v>4</v>
      </c>
      <c r="B9">
        <v>0.73</v>
      </c>
      <c r="C9" s="17">
        <v>28.740099999999998</v>
      </c>
      <c r="D9" s="17">
        <v>46.850299999999997</v>
      </c>
      <c r="E9">
        <v>1.55</v>
      </c>
      <c r="F9" s="19">
        <f t="shared" si="0"/>
        <v>4579.0220900000004</v>
      </c>
      <c r="G9" s="20">
        <f t="shared" si="1"/>
        <v>5.7106079608364576E-3</v>
      </c>
      <c r="H9" s="15">
        <v>0.14000000000000001</v>
      </c>
      <c r="I9" s="14">
        <v>0.158</v>
      </c>
      <c r="J9" s="14">
        <v>7.0670000000000002</v>
      </c>
      <c r="K9" s="14">
        <v>26.148999999999997</v>
      </c>
      <c r="L9" s="14"/>
      <c r="M9" s="17">
        <v>18.110199999999999</v>
      </c>
      <c r="N9">
        <v>19.081999999999997</v>
      </c>
      <c r="O9" s="14"/>
    </row>
    <row r="10" spans="1:15" x14ac:dyDescent="0.3">
      <c r="C10" s="17">
        <f>SUM(C6:C9)</f>
        <v>46.850299999999997</v>
      </c>
      <c r="D10" s="17"/>
      <c r="F10" s="19">
        <f>SUM(F6:F9)</f>
        <v>7405.3491140000006</v>
      </c>
      <c r="G10" s="20">
        <f t="shared" si="1"/>
        <v>8.5588132340954203E-3</v>
      </c>
      <c r="H10" s="15"/>
      <c r="K10" s="14">
        <f>SUM(K6:K9)</f>
        <v>63.381</v>
      </c>
      <c r="L10" s="14"/>
      <c r="M10" s="17">
        <v>46.850299999999997</v>
      </c>
      <c r="N10">
        <v>26.148999999999997</v>
      </c>
      <c r="O10" s="14"/>
    </row>
    <row r="11" spans="1:15" x14ac:dyDescent="0.3">
      <c r="L11" s="14"/>
      <c r="M11" s="14"/>
    </row>
    <row r="12" spans="1:15" x14ac:dyDescent="0.3">
      <c r="B12">
        <v>4046.86</v>
      </c>
      <c r="C12" t="s">
        <v>49</v>
      </c>
      <c r="L12" s="14"/>
      <c r="M12" s="14"/>
    </row>
    <row r="13" spans="1:15" x14ac:dyDescent="0.3">
      <c r="G13" s="20">
        <f>G10*57.9/26.2</f>
        <v>1.8914323902829194E-2</v>
      </c>
      <c r="L13" s="14"/>
      <c r="M13" s="14"/>
    </row>
    <row r="14" spans="1:15" x14ac:dyDescent="0.3">
      <c r="M14" s="14"/>
    </row>
  </sheetData>
  <sortState ref="M6:M13">
    <sortCondition descending="1" ref="M6:M13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Bill</cp:lastModifiedBy>
  <dcterms:created xsi:type="dcterms:W3CDTF">2020-11-23T22:27:36Z</dcterms:created>
  <dcterms:modified xsi:type="dcterms:W3CDTF">2020-11-29T05:15:18Z</dcterms:modified>
</cp:coreProperties>
</file>